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08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daneshg/Desktop/"/>
    </mc:Choice>
  </mc:AlternateContent>
  <xr:revisionPtr revIDLastSave="0" documentId="13_ncr:1_{CE5BCF58-DAB1-7B41-90C1-8A0624846F11}" xr6:coauthVersionLast="40" xr6:coauthVersionMax="40" xr10:uidLastSave="{00000000-0000-0000-0000-000000000000}"/>
  <bookViews>
    <workbookView xWindow="0" yWindow="500" windowWidth="28640" windowHeight="16580" tabRatio="500" activeTab="4" xr2:uid="{00000000-000D-0000-FFFF-FFFF00000000}"/>
  </bookViews>
  <sheets>
    <sheet name="carbon Fig 8" sheetId="4" r:id="rId1"/>
    <sheet name="Data" sheetId="1" r:id="rId2"/>
    <sheet name="Biomass" sheetId="2" r:id="rId3"/>
    <sheet name="Broad Carbon" sheetId="6" r:id="rId4"/>
    <sheet name="Deep carbon" sheetId="7" r:id="rId5"/>
    <sheet name="Kemps Carbon" sheetId="8" r:id="rId6"/>
    <sheet name="Wemyss Carbon" sheetId="9" r:id="rId7"/>
    <sheet name="Sheet2" sheetId="5" r:id="rId8"/>
  </sheets>
  <calcPr calcId="19102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8" i="1" l="1"/>
  <c r="O26" i="1"/>
  <c r="N26" i="1"/>
  <c r="M26" i="1"/>
  <c r="L26" i="1"/>
  <c r="K26" i="1"/>
  <c r="J26" i="1"/>
  <c r="O20" i="1"/>
  <c r="N20" i="1"/>
  <c r="M20" i="1"/>
  <c r="L20" i="1"/>
  <c r="K20" i="1"/>
  <c r="J20" i="1"/>
  <c r="K14" i="1"/>
  <c r="L14" i="1"/>
  <c r="M14" i="1"/>
  <c r="N14" i="1"/>
  <c r="O14" i="1"/>
  <c r="J14" i="1"/>
  <c r="K8" i="1"/>
  <c r="L8" i="1"/>
  <c r="M8" i="1"/>
  <c r="N8" i="1"/>
  <c r="O8" i="1"/>
  <c r="U11" i="1"/>
  <c r="U10" i="1"/>
  <c r="U9" i="1"/>
  <c r="U8" i="1"/>
  <c r="U5" i="1"/>
  <c r="U4" i="1"/>
  <c r="U3" i="1"/>
  <c r="U2" i="1"/>
  <c r="Z2" i="1"/>
  <c r="Z6" i="1" s="1"/>
  <c r="AA6" i="1" s="1"/>
  <c r="AB6" i="1" s="1"/>
  <c r="Z3" i="1"/>
  <c r="Z4" i="1"/>
  <c r="Z5" i="1"/>
  <c r="O25" i="1"/>
  <c r="N25" i="1"/>
  <c r="M25" i="1"/>
  <c r="L25" i="1"/>
  <c r="K25" i="1"/>
  <c r="J25" i="1"/>
  <c r="O19" i="1"/>
  <c r="N19" i="1"/>
  <c r="M19" i="1"/>
  <c r="L19" i="1"/>
  <c r="K19" i="1"/>
  <c r="J19" i="1"/>
  <c r="O13" i="1"/>
  <c r="N13" i="1"/>
  <c r="M13" i="1"/>
  <c r="L13" i="1"/>
  <c r="K13" i="1"/>
  <c r="J13" i="1"/>
  <c r="K7" i="1"/>
  <c r="L7" i="1"/>
  <c r="M7" i="1"/>
  <c r="N7" i="1"/>
  <c r="O7" i="1"/>
  <c r="J7" i="1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" i="5"/>
</calcChain>
</file>

<file path=xl/sharedStrings.xml><?xml version="1.0" encoding="utf-8"?>
<sst xmlns="http://schemas.openxmlformats.org/spreadsheetml/2006/main" count="122" uniqueCount="42">
  <si>
    <t>Site</t>
    <phoneticPr fontId="0" type="noConversion"/>
  </si>
  <si>
    <t>Transect</t>
    <phoneticPr fontId="0" type="noConversion"/>
  </si>
  <si>
    <t>Plot</t>
    <phoneticPr fontId="0" type="noConversion"/>
  </si>
  <si>
    <t>Broad</t>
    <phoneticPr fontId="0" type="noConversion"/>
  </si>
  <si>
    <t>Deep</t>
    <phoneticPr fontId="0" type="noConversion"/>
  </si>
  <si>
    <t>Kemps</t>
    <phoneticPr fontId="0" type="noConversion"/>
  </si>
  <si>
    <t>Wemyss</t>
    <phoneticPr fontId="0" type="noConversion"/>
  </si>
  <si>
    <t>leaf biomass</t>
    <phoneticPr fontId="1" type="noConversion"/>
  </si>
  <si>
    <t>leaf C</t>
    <phoneticPr fontId="1" type="noConversion"/>
  </si>
  <si>
    <t>Root Biomass</t>
    <phoneticPr fontId="1" type="noConversion"/>
  </si>
  <si>
    <t>Root C</t>
    <phoneticPr fontId="1" type="noConversion"/>
  </si>
  <si>
    <t>Stem biomass</t>
    <phoneticPr fontId="1" type="noConversion"/>
  </si>
  <si>
    <t>Stem C</t>
    <phoneticPr fontId="1" type="noConversion"/>
  </si>
  <si>
    <t>Root C</t>
  </si>
  <si>
    <t>Site</t>
  </si>
  <si>
    <t>Stem biomass</t>
  </si>
  <si>
    <t>Stem C</t>
  </si>
  <si>
    <t>Root biomass</t>
    <phoneticPr fontId="1" type="noConversion"/>
  </si>
  <si>
    <t>Leaf biomass</t>
    <phoneticPr fontId="1" type="noConversion"/>
  </si>
  <si>
    <t>Broad Creek</t>
    <phoneticPr fontId="1" type="noConversion"/>
  </si>
  <si>
    <t>Deep Creek</t>
    <phoneticPr fontId="1" type="noConversion"/>
  </si>
  <si>
    <t>Kemps Creek</t>
    <phoneticPr fontId="1" type="noConversion"/>
  </si>
  <si>
    <t>Wemyss Bight</t>
    <phoneticPr fontId="1" type="noConversion"/>
  </si>
  <si>
    <t>Leaf C</t>
    <phoneticPr fontId="1" type="noConversion"/>
  </si>
  <si>
    <t>Total</t>
    <phoneticPr fontId="1" type="noConversion"/>
  </si>
  <si>
    <t>11.7 Mg/ha</t>
    <phoneticPr fontId="1" type="noConversion"/>
  </si>
  <si>
    <t>Root biomass</t>
  </si>
  <si>
    <t>Leaf biomass</t>
  </si>
  <si>
    <t>Broad Creek</t>
  </si>
  <si>
    <t>Deep Creek</t>
  </si>
  <si>
    <t>Kemps Creek</t>
  </si>
  <si>
    <t>Wemyss Bight</t>
  </si>
  <si>
    <t>Leaf C</t>
  </si>
  <si>
    <t>Plot</t>
  </si>
  <si>
    <t>1-1</t>
  </si>
  <si>
    <t>1-2</t>
  </si>
  <si>
    <t>1-3</t>
  </si>
  <si>
    <t>2-1</t>
  </si>
  <si>
    <t>2-2</t>
  </si>
  <si>
    <t>2-3</t>
  </si>
  <si>
    <t>Total C</t>
  </si>
  <si>
    <t>Mg/hect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</si>
</sst>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Verdana"/>
    </font>
    <font>
      <sz val="8"/>
      <name val="Verdana"/>
    </font>
    <font>
      <u/>
      <sz val="10"/>
      <color indexed="12"/>
      <name val="Verdana"/>
    </font>
    <font>
      <u/>
      <sz val="10"/>
      <color indexed="2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Fill="1" applyBorder="1"/>
    <xf numFmtId="0" fontId="0" fillId="0" borderId="0" xfId="0" applyBorder="1"/>
    <xf numFmtId="49" fontId="0" fillId="0" borderId="0" xfId="0" applyNumberFormat="1"/>
    <xf numFmtId="2" fontId="0" fillId="0" borderId="0" xfId="0" applyNumberForma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  <colors>
    <mruColors>
      <color rgb="FF95FFCE"/>
      <color rgb="FF85FFD5"/>
      <color rgb="FF22FF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2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5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4.xml"/><Relationship Id="rId10" Type="http://schemas.openxmlformats.org/officeDocument/2006/relationships/styles" Target="styles.xml"/><Relationship Id="rId4" Type="http://schemas.openxmlformats.org/officeDocument/2006/relationships/chartsheet" Target="chartsheets/sheet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Data!$W$1</c:f>
              <c:strCache>
                <c:ptCount val="1"/>
                <c:pt idx="0">
                  <c:v>Root C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Data!$V$2:$V$5</c:f>
              <c:strCache>
                <c:ptCount val="4"/>
                <c:pt idx="0">
                  <c:v>Broad Creek</c:v>
                </c:pt>
                <c:pt idx="1">
                  <c:v>Deep Creek</c:v>
                </c:pt>
                <c:pt idx="2">
                  <c:v>Kemps Creek</c:v>
                </c:pt>
                <c:pt idx="3">
                  <c:v>Wemyss Bight</c:v>
                </c:pt>
              </c:strCache>
            </c:strRef>
          </c:cat>
          <c:val>
            <c:numRef>
              <c:f>Data!$W$2:$W$5</c:f>
              <c:numCache>
                <c:formatCode>General</c:formatCode>
                <c:ptCount val="4"/>
                <c:pt idx="0">
                  <c:v>773.37124480076307</c:v>
                </c:pt>
                <c:pt idx="1">
                  <c:v>221.84346300000001</c:v>
                </c:pt>
                <c:pt idx="2">
                  <c:v>1099.2891494644698</c:v>
                </c:pt>
                <c:pt idx="3">
                  <c:v>745.48551140149686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7B-B94E-8AC1-17DA4AE135E2}"/>
            </c:ext>
          </c:extLst>
        </c:ser>
        <c:ser>
          <c:idx val="1"/>
          <c:order val="1"/>
          <c:tx>
            <c:strRef>
              <c:f>Data!$X$1</c:f>
              <c:strCache>
                <c:ptCount val="1"/>
                <c:pt idx="0">
                  <c:v>Stem C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Data!$V$2:$V$5</c:f>
              <c:strCache>
                <c:ptCount val="4"/>
                <c:pt idx="0">
                  <c:v>Broad Creek</c:v>
                </c:pt>
                <c:pt idx="1">
                  <c:v>Deep Creek</c:v>
                </c:pt>
                <c:pt idx="2">
                  <c:v>Kemps Creek</c:v>
                </c:pt>
                <c:pt idx="3">
                  <c:v>Wemyss Bight</c:v>
                </c:pt>
              </c:strCache>
            </c:strRef>
          </c:cat>
          <c:val>
            <c:numRef>
              <c:f>Data!$X$2:$X$5</c:f>
              <c:numCache>
                <c:formatCode>General</c:formatCode>
                <c:ptCount val="4"/>
                <c:pt idx="0">
                  <c:v>258.2738149948882</c:v>
                </c:pt>
                <c:pt idx="1">
                  <c:v>228.26341320445832</c:v>
                </c:pt>
                <c:pt idx="2">
                  <c:v>120.58912302374141</c:v>
                </c:pt>
                <c:pt idx="3">
                  <c:v>716.0045450434568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7B-B94E-8AC1-17DA4AE135E2}"/>
            </c:ext>
          </c:extLst>
        </c:ser>
        <c:ser>
          <c:idx val="2"/>
          <c:order val="2"/>
          <c:tx>
            <c:strRef>
              <c:f>Data!$Y$1</c:f>
              <c:strCache>
                <c:ptCount val="1"/>
                <c:pt idx="0">
                  <c:v>Leaf C</c:v>
                </c:pt>
              </c:strCache>
            </c:strRef>
          </c:tx>
          <c:spPr>
            <a:solidFill>
              <a:schemeClr val="bg1"/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Data!$V$2:$V$5</c:f>
              <c:strCache>
                <c:ptCount val="4"/>
                <c:pt idx="0">
                  <c:v>Broad Creek</c:v>
                </c:pt>
                <c:pt idx="1">
                  <c:v>Deep Creek</c:v>
                </c:pt>
                <c:pt idx="2">
                  <c:v>Kemps Creek</c:v>
                </c:pt>
                <c:pt idx="3">
                  <c:v>Wemyss Bight</c:v>
                </c:pt>
              </c:strCache>
            </c:strRef>
          </c:cat>
          <c:val>
            <c:numRef>
              <c:f>Data!$Y$2:$Y$5</c:f>
              <c:numCache>
                <c:formatCode>General</c:formatCode>
                <c:ptCount val="4"/>
                <c:pt idx="0">
                  <c:v>12.02717320167722</c:v>
                </c:pt>
                <c:pt idx="1">
                  <c:v>19.101447932879822</c:v>
                </c:pt>
                <c:pt idx="2">
                  <c:v>13.722665138775509</c:v>
                </c:pt>
                <c:pt idx="3">
                  <c:v>56.894553271156461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7B-B94E-8AC1-17DA4AE13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5842008"/>
        <c:axId val="587085960"/>
      </c:barChart>
      <c:catAx>
        <c:axId val="595842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800">
                <a:latin typeface="Times"/>
                <a:cs typeface="Times"/>
              </a:defRPr>
            </a:pPr>
            <a:endParaRPr lang="en-US"/>
          </a:p>
        </c:txPr>
        <c:crossAx val="587085960"/>
        <c:crosses val="autoZero"/>
        <c:auto val="1"/>
        <c:lblAlgn val="ctr"/>
        <c:lblOffset val="100"/>
        <c:noMultiLvlLbl val="0"/>
      </c:catAx>
      <c:valAx>
        <c:axId val="587085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800">
                    <a:latin typeface="Times"/>
                    <a:cs typeface="Times"/>
                  </a:defRPr>
                </a:pPr>
                <a:r>
                  <a:rPr lang="en-US" sz="1800">
                    <a:latin typeface="Times"/>
                    <a:cs typeface="Times"/>
                  </a:rPr>
                  <a:t>Mean Total carbon (g/m^2)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800" baseline="0">
                <a:latin typeface="Times"/>
                <a:cs typeface="Times"/>
              </a:defRPr>
            </a:pPr>
            <a:endParaRPr lang="en-US"/>
          </a:p>
        </c:txPr>
        <c:crossAx val="595842008"/>
        <c:crosses val="autoZero"/>
        <c:crossBetween val="between"/>
      </c:valAx>
      <c:spPr>
        <a:solidFill>
          <a:schemeClr val="bg1"/>
        </a:solidFill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6287234045038099"/>
          <c:y val="5.6354372961617501E-2"/>
          <c:w val="0.102954852302828"/>
          <c:h val="0.165521215754174"/>
        </c:manualLayout>
      </c:layout>
      <c:overlay val="0"/>
      <c:spPr>
        <a:ln w="12700">
          <a:solidFill>
            <a:schemeClr val="tx1"/>
          </a:solidFill>
        </a:ln>
      </c:spPr>
      <c:txPr>
        <a:bodyPr/>
        <a:lstStyle/>
        <a:p>
          <a:pPr>
            <a:defRPr sz="1600">
              <a:latin typeface="Times"/>
              <a:cs typeface="Times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910092272061901"/>
          <c:y val="3.8772274205014903E-2"/>
          <c:w val="0.66595437188545803"/>
          <c:h val="0.858210722833809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Data!$R$1</c:f>
              <c:strCache>
                <c:ptCount val="1"/>
                <c:pt idx="0">
                  <c:v>Root biomass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Data!$Q$2:$Q$5</c:f>
              <c:strCache>
                <c:ptCount val="4"/>
                <c:pt idx="0">
                  <c:v>Broad Creek</c:v>
                </c:pt>
                <c:pt idx="1">
                  <c:v>Deep Creek</c:v>
                </c:pt>
                <c:pt idx="2">
                  <c:v>Kemps Creek</c:v>
                </c:pt>
                <c:pt idx="3">
                  <c:v>Wemyss Bight</c:v>
                </c:pt>
              </c:strCache>
            </c:strRef>
          </c:cat>
          <c:val>
            <c:numRef>
              <c:f>Data!$R$2:$R$5</c:f>
              <c:numCache>
                <c:formatCode>General</c:formatCode>
                <c:ptCount val="4"/>
                <c:pt idx="0">
                  <c:v>2381.8361635418637</c:v>
                </c:pt>
                <c:pt idx="1">
                  <c:v>1222.5659154514653</c:v>
                </c:pt>
                <c:pt idx="2">
                  <c:v>3326.1789028470425</c:v>
                </c:pt>
                <c:pt idx="3">
                  <c:v>2358.3054520968794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0D-1346-B670-1BD74C5B0FB1}"/>
            </c:ext>
          </c:extLst>
        </c:ser>
        <c:ser>
          <c:idx val="1"/>
          <c:order val="1"/>
          <c:tx>
            <c:strRef>
              <c:f>Data!$S$1</c:f>
              <c:strCache>
                <c:ptCount val="1"/>
                <c:pt idx="0">
                  <c:v>Stem biomass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Data!$Q$2:$Q$5</c:f>
              <c:strCache>
                <c:ptCount val="4"/>
                <c:pt idx="0">
                  <c:v>Broad Creek</c:v>
                </c:pt>
                <c:pt idx="1">
                  <c:v>Deep Creek</c:v>
                </c:pt>
                <c:pt idx="2">
                  <c:v>Kemps Creek</c:v>
                </c:pt>
                <c:pt idx="3">
                  <c:v>Wemyss Bight</c:v>
                </c:pt>
              </c:strCache>
            </c:strRef>
          </c:cat>
          <c:val>
            <c:numRef>
              <c:f>Data!$S$2:$S$5</c:f>
              <c:numCache>
                <c:formatCode>General</c:formatCode>
                <c:ptCount val="4"/>
                <c:pt idx="0">
                  <c:v>617.62141678963701</c:v>
                </c:pt>
                <c:pt idx="1">
                  <c:v>555.72708460839294</c:v>
                </c:pt>
                <c:pt idx="2">
                  <c:v>302.71914269642878</c:v>
                </c:pt>
                <c:pt idx="3">
                  <c:v>1643.1831953185101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0D-1346-B670-1BD74C5B0FB1}"/>
            </c:ext>
          </c:extLst>
        </c:ser>
        <c:ser>
          <c:idx val="2"/>
          <c:order val="2"/>
          <c:tx>
            <c:strRef>
              <c:f>Data!$T$1</c:f>
              <c:strCache>
                <c:ptCount val="1"/>
                <c:pt idx="0">
                  <c:v>Leaf biomass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Data!$Q$2:$Q$5</c:f>
              <c:strCache>
                <c:ptCount val="4"/>
                <c:pt idx="0">
                  <c:v>Broad Creek</c:v>
                </c:pt>
                <c:pt idx="1">
                  <c:v>Deep Creek</c:v>
                </c:pt>
                <c:pt idx="2">
                  <c:v>Kemps Creek</c:v>
                </c:pt>
                <c:pt idx="3">
                  <c:v>Wemyss Bight</c:v>
                </c:pt>
              </c:strCache>
            </c:strRef>
          </c:cat>
          <c:val>
            <c:numRef>
              <c:f>Data!$T$2:$T$5</c:f>
              <c:numCache>
                <c:formatCode>General</c:formatCode>
                <c:ptCount val="4"/>
                <c:pt idx="0">
                  <c:v>27.250058503399572</c:v>
                </c:pt>
                <c:pt idx="1">
                  <c:v>41.363303401360547</c:v>
                </c:pt>
                <c:pt idx="2">
                  <c:v>30.644952380952375</c:v>
                </c:pt>
                <c:pt idx="3">
                  <c:v>126.07819591836737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0D-1346-B670-1BD74C5B0F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7423560"/>
        <c:axId val="587898616"/>
      </c:barChart>
      <c:catAx>
        <c:axId val="587423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800"/>
            </a:pPr>
            <a:endParaRPr lang="en-US"/>
          </a:p>
        </c:txPr>
        <c:crossAx val="587898616"/>
        <c:crosses val="autoZero"/>
        <c:auto val="1"/>
        <c:lblAlgn val="ctr"/>
        <c:lblOffset val="100"/>
        <c:noMultiLvlLbl val="0"/>
      </c:catAx>
      <c:valAx>
        <c:axId val="587898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Total mangrove biomass (g/m^2)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800" baseline="0"/>
            </a:pPr>
            <a:endParaRPr lang="en-US"/>
          </a:p>
        </c:txPr>
        <c:crossAx val="587423560"/>
        <c:crosses val="autoZero"/>
        <c:crossBetween val="between"/>
      </c:valAx>
      <c:spPr>
        <a:solidFill>
          <a:schemeClr val="bg1"/>
        </a:solidFill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200203073342825"/>
          <c:y val="5.31944762458504E-2"/>
          <c:w val="0.19455027492620999"/>
          <c:h val="0.19440318122685099"/>
        </c:manualLayout>
      </c:layout>
      <c:overlay val="0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Sheet2!$E$1</c:f>
              <c:strCache>
                <c:ptCount val="1"/>
                <c:pt idx="0">
                  <c:v>Root C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Sheet2!$D$2:$D$7</c:f>
              <c:strCache>
                <c:ptCount val="6"/>
                <c:pt idx="0">
                  <c:v>1-1</c:v>
                </c:pt>
                <c:pt idx="1">
                  <c:v>1-2</c:v>
                </c:pt>
                <c:pt idx="2">
                  <c:v>1-3</c:v>
                </c:pt>
                <c:pt idx="3">
                  <c:v>2-1</c:v>
                </c:pt>
                <c:pt idx="4">
                  <c:v>2-2</c:v>
                </c:pt>
                <c:pt idx="5">
                  <c:v>2-3</c:v>
                </c:pt>
              </c:strCache>
            </c:strRef>
          </c:cat>
          <c:val>
            <c:numRef>
              <c:f>Sheet2!$E$2:$E$7</c:f>
              <c:numCache>
                <c:formatCode>General</c:formatCode>
                <c:ptCount val="6"/>
                <c:pt idx="0">
                  <c:v>203.22580645161295</c:v>
                </c:pt>
                <c:pt idx="1">
                  <c:v>789.1637102034806</c:v>
                </c:pt>
                <c:pt idx="2">
                  <c:v>1129.8210340256296</c:v>
                </c:pt>
                <c:pt idx="3">
                  <c:v>154.15975422427036</c:v>
                </c:pt>
                <c:pt idx="4">
                  <c:v>397.73751657092356</c:v>
                </c:pt>
                <c:pt idx="5">
                  <c:v>1966.1196473286618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EC-8046-9145-64CF8BB1FB00}"/>
            </c:ext>
          </c:extLst>
        </c:ser>
        <c:ser>
          <c:idx val="1"/>
          <c:order val="1"/>
          <c:tx>
            <c:strRef>
              <c:f>Sheet2!$F$1</c:f>
              <c:strCache>
                <c:ptCount val="1"/>
                <c:pt idx="0">
                  <c:v>Stem C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Sheet2!$D$2:$D$7</c:f>
              <c:strCache>
                <c:ptCount val="6"/>
                <c:pt idx="0">
                  <c:v>1-1</c:v>
                </c:pt>
                <c:pt idx="1">
                  <c:v>1-2</c:v>
                </c:pt>
                <c:pt idx="2">
                  <c:v>1-3</c:v>
                </c:pt>
                <c:pt idx="3">
                  <c:v>2-1</c:v>
                </c:pt>
                <c:pt idx="4">
                  <c:v>2-2</c:v>
                </c:pt>
                <c:pt idx="5">
                  <c:v>2-3</c:v>
                </c:pt>
              </c:strCache>
            </c:strRef>
          </c:cat>
          <c:val>
            <c:numRef>
              <c:f>Sheet2!$F$2:$F$7</c:f>
              <c:numCache>
                <c:formatCode>General</c:formatCode>
                <c:ptCount val="6"/>
                <c:pt idx="0">
                  <c:v>309.89239095304345</c:v>
                </c:pt>
                <c:pt idx="1">
                  <c:v>389.58010457183502</c:v>
                </c:pt>
                <c:pt idx="2">
                  <c:v>449.23532571588947</c:v>
                </c:pt>
                <c:pt idx="3">
                  <c:v>20.083066207836367</c:v>
                </c:pt>
                <c:pt idx="4">
                  <c:v>38.422190559836345</c:v>
                </c:pt>
                <c:pt idx="5">
                  <c:v>342.42981196088874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EC-8046-9145-64CF8BB1FB00}"/>
            </c:ext>
          </c:extLst>
        </c:ser>
        <c:ser>
          <c:idx val="2"/>
          <c:order val="2"/>
          <c:tx>
            <c:strRef>
              <c:f>Sheet2!$G$1</c:f>
              <c:strCache>
                <c:ptCount val="1"/>
                <c:pt idx="0">
                  <c:v>Leaf C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Sheet2!$D$2:$D$7</c:f>
              <c:strCache>
                <c:ptCount val="6"/>
                <c:pt idx="0">
                  <c:v>1-1</c:v>
                </c:pt>
                <c:pt idx="1">
                  <c:v>1-2</c:v>
                </c:pt>
                <c:pt idx="2">
                  <c:v>1-3</c:v>
                </c:pt>
                <c:pt idx="3">
                  <c:v>2-1</c:v>
                </c:pt>
                <c:pt idx="4">
                  <c:v>2-2</c:v>
                </c:pt>
                <c:pt idx="5">
                  <c:v>2-3</c:v>
                </c:pt>
              </c:strCache>
            </c:strRef>
          </c:cat>
          <c:val>
            <c:numRef>
              <c:f>Sheet2!$G$2:$G$7</c:f>
              <c:numCache>
                <c:formatCode>General</c:formatCode>
                <c:ptCount val="6"/>
                <c:pt idx="0">
                  <c:v>22.071392400000001</c:v>
                </c:pt>
                <c:pt idx="1">
                  <c:v>19.459248730884347</c:v>
                </c:pt>
                <c:pt idx="2">
                  <c:v>11.249250829931972</c:v>
                </c:pt>
                <c:pt idx="3">
                  <c:v>0.66991903346938775</c:v>
                </c:pt>
                <c:pt idx="4">
                  <c:v>1.5472747733286205</c:v>
                </c:pt>
                <c:pt idx="5">
                  <c:v>17.165953442448981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EC-8046-9145-64CF8BB1FB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2646088"/>
        <c:axId val="102407288"/>
      </c:barChart>
      <c:catAx>
        <c:axId val="102646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Broad Creek Plot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 baseline="0"/>
            </a:pPr>
            <a:endParaRPr lang="en-US"/>
          </a:p>
        </c:txPr>
        <c:crossAx val="102407288"/>
        <c:crosses val="autoZero"/>
        <c:auto val="1"/>
        <c:lblAlgn val="ctr"/>
        <c:lblOffset val="100"/>
        <c:noMultiLvlLbl val="0"/>
      </c:catAx>
      <c:valAx>
        <c:axId val="1024072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600"/>
                  <a:t>Total</a:t>
                </a:r>
                <a:r>
                  <a:rPr lang="en-US" sz="1600" baseline="0"/>
                  <a:t> Carbon (g/m^2)</a:t>
                </a:r>
                <a:endParaRPr lang="en-US" sz="16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102646088"/>
        <c:crosses val="autoZero"/>
        <c:crossBetween val="between"/>
      </c:valAx>
      <c:spPr>
        <a:solidFill>
          <a:schemeClr val="bg1"/>
        </a:solidFill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34782619863933"/>
          <c:y val="4.4071223563385803E-2"/>
          <c:w val="0.13417570500435"/>
          <c:h val="0.13135310041342699"/>
        </c:manualLayout>
      </c:layout>
      <c:overlay val="0"/>
      <c:spPr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Sheet2!$E$1</c:f>
              <c:strCache>
                <c:ptCount val="1"/>
                <c:pt idx="0">
                  <c:v>Root C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strRef>
              <c:f>Sheet2!$D$8:$D$13</c:f>
              <c:strCache>
                <c:ptCount val="6"/>
                <c:pt idx="0">
                  <c:v>1-1</c:v>
                </c:pt>
                <c:pt idx="1">
                  <c:v>1-2</c:v>
                </c:pt>
                <c:pt idx="2">
                  <c:v>1-3</c:v>
                </c:pt>
                <c:pt idx="3">
                  <c:v>2-1</c:v>
                </c:pt>
                <c:pt idx="4">
                  <c:v>2-2</c:v>
                </c:pt>
                <c:pt idx="5">
                  <c:v>2-3</c:v>
                </c:pt>
              </c:strCache>
            </c:strRef>
          </c:cat>
          <c:val>
            <c:numRef>
              <c:f>Sheet2!$E$8:$E$13</c:f>
              <c:numCache>
                <c:formatCode>General</c:formatCode>
                <c:ptCount val="6"/>
                <c:pt idx="0">
                  <c:v>364.5056078109547</c:v>
                </c:pt>
                <c:pt idx="1">
                  <c:v>299.82185468089136</c:v>
                </c:pt>
                <c:pt idx="2">
                  <c:v>1240.5255139616606</c:v>
                </c:pt>
                <c:pt idx="3">
                  <c:v>125.57142857142858</c:v>
                </c:pt>
                <c:pt idx="4">
                  <c:v>185.37352439871222</c:v>
                </c:pt>
                <c:pt idx="5">
                  <c:v>231.73581213307239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46-D94A-93E1-73BDE6DEC5DF}"/>
            </c:ext>
          </c:extLst>
        </c:ser>
        <c:ser>
          <c:idx val="1"/>
          <c:order val="1"/>
          <c:tx>
            <c:strRef>
              <c:f>Sheet2!$F$1</c:f>
              <c:strCache>
                <c:ptCount val="1"/>
                <c:pt idx="0">
                  <c:v>Stem C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strRef>
              <c:f>Sheet2!$D$8:$D$13</c:f>
              <c:strCache>
                <c:ptCount val="6"/>
                <c:pt idx="0">
                  <c:v>1-1</c:v>
                </c:pt>
                <c:pt idx="1">
                  <c:v>1-2</c:v>
                </c:pt>
                <c:pt idx="2">
                  <c:v>1-3</c:v>
                </c:pt>
                <c:pt idx="3">
                  <c:v>2-1</c:v>
                </c:pt>
                <c:pt idx="4">
                  <c:v>2-2</c:v>
                </c:pt>
                <c:pt idx="5">
                  <c:v>2-3</c:v>
                </c:pt>
              </c:strCache>
            </c:strRef>
          </c:cat>
          <c:val>
            <c:numRef>
              <c:f>Sheet2!$F$8:$F$13</c:f>
              <c:numCache>
                <c:formatCode>General</c:formatCode>
                <c:ptCount val="6"/>
                <c:pt idx="0">
                  <c:v>211.90645137607783</c:v>
                </c:pt>
                <c:pt idx="1">
                  <c:v>250.89612969167521</c:v>
                </c:pt>
                <c:pt idx="2">
                  <c:v>122.99034367530557</c:v>
                </c:pt>
                <c:pt idx="3">
                  <c:v>302.16820526943735</c:v>
                </c:pt>
                <c:pt idx="4">
                  <c:v>279.78751585305662</c:v>
                </c:pt>
                <c:pt idx="5">
                  <c:v>201.83183336119745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46-D94A-93E1-73BDE6DEC5DF}"/>
            </c:ext>
          </c:extLst>
        </c:ser>
        <c:ser>
          <c:idx val="2"/>
          <c:order val="2"/>
          <c:tx>
            <c:strRef>
              <c:f>Sheet2!$G$1</c:f>
              <c:strCache>
                <c:ptCount val="1"/>
                <c:pt idx="0">
                  <c:v>Leaf C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strRef>
              <c:f>Sheet2!$D$8:$D$13</c:f>
              <c:strCache>
                <c:ptCount val="6"/>
                <c:pt idx="0">
                  <c:v>1-1</c:v>
                </c:pt>
                <c:pt idx="1">
                  <c:v>1-2</c:v>
                </c:pt>
                <c:pt idx="2">
                  <c:v>1-3</c:v>
                </c:pt>
                <c:pt idx="3">
                  <c:v>2-1</c:v>
                </c:pt>
                <c:pt idx="4">
                  <c:v>2-2</c:v>
                </c:pt>
                <c:pt idx="5">
                  <c:v>2-3</c:v>
                </c:pt>
              </c:strCache>
            </c:strRef>
          </c:cat>
          <c:val>
            <c:numRef>
              <c:f>Sheet2!$G$8:$G$13</c:f>
              <c:numCache>
                <c:formatCode>General</c:formatCode>
                <c:ptCount val="6"/>
                <c:pt idx="0">
                  <c:v>32.229253746938781</c:v>
                </c:pt>
                <c:pt idx="1">
                  <c:v>16.874223673469388</c:v>
                </c:pt>
                <c:pt idx="2">
                  <c:v>14.778992152380955</c:v>
                </c:pt>
                <c:pt idx="3">
                  <c:v>16.146472045714283</c:v>
                </c:pt>
                <c:pt idx="4">
                  <c:v>15.985278138775508</c:v>
                </c:pt>
                <c:pt idx="5">
                  <c:v>18.594467840000004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46-D94A-93E1-73BDE6DEC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3102216"/>
        <c:axId val="588132600"/>
      </c:barChart>
      <c:catAx>
        <c:axId val="503102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Deep</a:t>
                </a:r>
                <a:r>
                  <a:rPr lang="en-US" sz="1600" baseline="0"/>
                  <a:t> Creek Plot</a:t>
                </a:r>
                <a:endParaRPr lang="en-US" sz="1600"/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588132600"/>
        <c:crosses val="autoZero"/>
        <c:auto val="1"/>
        <c:lblAlgn val="ctr"/>
        <c:lblOffset val="100"/>
        <c:noMultiLvlLbl val="0"/>
      </c:catAx>
      <c:valAx>
        <c:axId val="5881326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600"/>
                  <a:t>Total</a:t>
                </a:r>
                <a:r>
                  <a:rPr lang="en-US" sz="1600" baseline="0"/>
                  <a:t> Carbon (g/m^2)</a:t>
                </a:r>
                <a:endParaRPr lang="en-US" sz="16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503102216"/>
        <c:crosses val="autoZero"/>
        <c:crossBetween val="between"/>
      </c:valAx>
      <c:spPr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4219683563606"/>
          <c:y val="8.3314464189856205E-2"/>
          <c:w val="0.11045021453354401"/>
          <c:h val="0.13135310041342699"/>
        </c:manualLayout>
      </c:layout>
      <c:overlay val="0"/>
      <c:spPr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noFill/>
    <a:ln w="12700">
      <a:solidFill>
        <a:schemeClr val="tx1"/>
      </a:solidFill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Sheet2!$E$1</c:f>
              <c:strCache>
                <c:ptCount val="1"/>
                <c:pt idx="0">
                  <c:v>Root C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strRef>
              <c:f>Sheet2!$D$14:$D$19</c:f>
              <c:strCache>
                <c:ptCount val="6"/>
                <c:pt idx="0">
                  <c:v>1-1</c:v>
                </c:pt>
                <c:pt idx="1">
                  <c:v>1-2</c:v>
                </c:pt>
                <c:pt idx="2">
                  <c:v>1-3</c:v>
                </c:pt>
                <c:pt idx="3">
                  <c:v>2-1</c:v>
                </c:pt>
                <c:pt idx="4">
                  <c:v>2-2</c:v>
                </c:pt>
                <c:pt idx="5">
                  <c:v>2-3</c:v>
                </c:pt>
              </c:strCache>
            </c:strRef>
          </c:cat>
          <c:val>
            <c:numRef>
              <c:f>Sheet2!$E$14:$E$19</c:f>
              <c:numCache>
                <c:formatCode>General</c:formatCode>
                <c:ptCount val="6"/>
                <c:pt idx="0">
                  <c:v>841.82993497885229</c:v>
                </c:pt>
                <c:pt idx="1">
                  <c:v>2068.0921658986181</c:v>
                </c:pt>
                <c:pt idx="2">
                  <c:v>329.49771689497715</c:v>
                </c:pt>
                <c:pt idx="3">
                  <c:v>638.68029164825452</c:v>
                </c:pt>
                <c:pt idx="4">
                  <c:v>1145.4547482271742</c:v>
                </c:pt>
                <c:pt idx="5">
                  <c:v>1572.1800391389431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DA-C74D-8D4D-A5D5485AF483}"/>
            </c:ext>
          </c:extLst>
        </c:ser>
        <c:ser>
          <c:idx val="1"/>
          <c:order val="1"/>
          <c:tx>
            <c:strRef>
              <c:f>Sheet2!$F$1</c:f>
              <c:strCache>
                <c:ptCount val="1"/>
                <c:pt idx="0">
                  <c:v>Stem C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strRef>
              <c:f>Sheet2!$D$14:$D$19</c:f>
              <c:strCache>
                <c:ptCount val="6"/>
                <c:pt idx="0">
                  <c:v>1-1</c:v>
                </c:pt>
                <c:pt idx="1">
                  <c:v>1-2</c:v>
                </c:pt>
                <c:pt idx="2">
                  <c:v>1-3</c:v>
                </c:pt>
                <c:pt idx="3">
                  <c:v>2-1</c:v>
                </c:pt>
                <c:pt idx="4">
                  <c:v>2-2</c:v>
                </c:pt>
                <c:pt idx="5">
                  <c:v>2-3</c:v>
                </c:pt>
              </c:strCache>
            </c:strRef>
          </c:cat>
          <c:val>
            <c:numRef>
              <c:f>Sheet2!$F$14:$F$19</c:f>
              <c:numCache>
                <c:formatCode>General</c:formatCode>
                <c:ptCount val="6"/>
                <c:pt idx="0">
                  <c:v>147.25197630798584</c:v>
                </c:pt>
                <c:pt idx="1">
                  <c:v>147.20115562843651</c:v>
                </c:pt>
                <c:pt idx="2">
                  <c:v>181.0136244144314</c:v>
                </c:pt>
                <c:pt idx="3">
                  <c:v>6.6376892183868446</c:v>
                </c:pt>
                <c:pt idx="4">
                  <c:v>87.680458638165788</c:v>
                </c:pt>
                <c:pt idx="5">
                  <c:v>153.74983393504203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DA-C74D-8D4D-A5D5485AF483}"/>
            </c:ext>
          </c:extLst>
        </c:ser>
        <c:ser>
          <c:idx val="2"/>
          <c:order val="2"/>
          <c:tx>
            <c:strRef>
              <c:f>Sheet2!$G$1</c:f>
              <c:strCache>
                <c:ptCount val="1"/>
                <c:pt idx="0">
                  <c:v>Leaf C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strRef>
              <c:f>Sheet2!$D$14:$D$19</c:f>
              <c:strCache>
                <c:ptCount val="6"/>
                <c:pt idx="0">
                  <c:v>1-1</c:v>
                </c:pt>
                <c:pt idx="1">
                  <c:v>1-2</c:v>
                </c:pt>
                <c:pt idx="2">
                  <c:v>1-3</c:v>
                </c:pt>
                <c:pt idx="3">
                  <c:v>2-1</c:v>
                </c:pt>
                <c:pt idx="4">
                  <c:v>2-2</c:v>
                </c:pt>
                <c:pt idx="5">
                  <c:v>2-3</c:v>
                </c:pt>
              </c:strCache>
            </c:strRef>
          </c:cat>
          <c:val>
            <c:numRef>
              <c:f>Sheet2!$G$14:$G$19</c:f>
              <c:numCache>
                <c:formatCode>General</c:formatCode>
                <c:ptCount val="6"/>
                <c:pt idx="0">
                  <c:v>27.462581440000001</c:v>
                </c:pt>
                <c:pt idx="1">
                  <c:v>12.357780519183674</c:v>
                </c:pt>
                <c:pt idx="2">
                  <c:v>7.5428935999999993</c:v>
                </c:pt>
                <c:pt idx="3">
                  <c:v>0.8631910269387757</c:v>
                </c:pt>
                <c:pt idx="4">
                  <c:v>10.506296239999999</c:v>
                </c:pt>
                <c:pt idx="5">
                  <c:v>23.60324800653061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DA-C74D-8D4D-A5D5485AF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2802024"/>
        <c:axId val="373088792"/>
      </c:barChart>
      <c:catAx>
        <c:axId val="502802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Kemps</a:t>
                </a:r>
                <a:r>
                  <a:rPr lang="en-US" sz="1600" baseline="0"/>
                  <a:t> Creek Plot</a:t>
                </a:r>
                <a:endParaRPr lang="en-US" sz="1600"/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373088792"/>
        <c:crosses val="autoZero"/>
        <c:auto val="1"/>
        <c:lblAlgn val="ctr"/>
        <c:lblOffset val="100"/>
        <c:noMultiLvlLbl val="0"/>
      </c:catAx>
      <c:valAx>
        <c:axId val="3730887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600"/>
                  <a:t>Total</a:t>
                </a:r>
                <a:r>
                  <a:rPr lang="en-US" sz="1600" baseline="0"/>
                  <a:t> Carbon (g/m^2)</a:t>
                </a:r>
                <a:endParaRPr lang="en-US" sz="16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502802024"/>
        <c:crosses val="autoZero"/>
        <c:crossBetween val="between"/>
      </c:valAx>
      <c:spPr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4880363747263705"/>
          <c:y val="0.14164097516191301"/>
          <c:w val="9.3831162310844096E-2"/>
          <c:h val="0.16295214916826101"/>
        </c:manualLayout>
      </c:layout>
      <c:overlay val="0"/>
      <c:spPr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noFill/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Sheet2!$E$1</c:f>
              <c:strCache>
                <c:ptCount val="1"/>
                <c:pt idx="0">
                  <c:v>Root C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strRef>
              <c:f>Sheet2!$D$20:$D$25</c:f>
              <c:strCache>
                <c:ptCount val="6"/>
                <c:pt idx="0">
                  <c:v>1-1</c:v>
                </c:pt>
                <c:pt idx="1">
                  <c:v>1-2</c:v>
                </c:pt>
                <c:pt idx="2">
                  <c:v>1-3</c:v>
                </c:pt>
                <c:pt idx="3">
                  <c:v>2-1</c:v>
                </c:pt>
                <c:pt idx="4">
                  <c:v>2-2</c:v>
                </c:pt>
                <c:pt idx="5">
                  <c:v>2-3</c:v>
                </c:pt>
              </c:strCache>
            </c:strRef>
          </c:cat>
          <c:val>
            <c:numRef>
              <c:f>Sheet2!$E$20:$E$25</c:f>
              <c:numCache>
                <c:formatCode>General</c:formatCode>
                <c:ptCount val="6"/>
                <c:pt idx="0">
                  <c:v>411.12635986785352</c:v>
                </c:pt>
                <c:pt idx="1">
                  <c:v>666.31064958020318</c:v>
                </c:pt>
                <c:pt idx="2">
                  <c:v>698.97804747175053</c:v>
                </c:pt>
                <c:pt idx="3">
                  <c:v>948.82957725732808</c:v>
                </c:pt>
                <c:pt idx="4">
                  <c:v>636.3941670349094</c:v>
                </c:pt>
                <c:pt idx="5">
                  <c:v>1111.2742671969365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ED-5C46-9090-9105DB4D9BCB}"/>
            </c:ext>
          </c:extLst>
        </c:ser>
        <c:ser>
          <c:idx val="1"/>
          <c:order val="1"/>
          <c:tx>
            <c:strRef>
              <c:f>Sheet2!$F$1</c:f>
              <c:strCache>
                <c:ptCount val="1"/>
                <c:pt idx="0">
                  <c:v>Stem C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strRef>
              <c:f>Sheet2!$D$20:$D$25</c:f>
              <c:strCache>
                <c:ptCount val="6"/>
                <c:pt idx="0">
                  <c:v>1-1</c:v>
                </c:pt>
                <c:pt idx="1">
                  <c:v>1-2</c:v>
                </c:pt>
                <c:pt idx="2">
                  <c:v>1-3</c:v>
                </c:pt>
                <c:pt idx="3">
                  <c:v>2-1</c:v>
                </c:pt>
                <c:pt idx="4">
                  <c:v>2-2</c:v>
                </c:pt>
                <c:pt idx="5">
                  <c:v>2-3</c:v>
                </c:pt>
              </c:strCache>
            </c:strRef>
          </c:cat>
          <c:val>
            <c:numRef>
              <c:f>Sheet2!$F$20:$F$25</c:f>
              <c:numCache>
                <c:formatCode>General</c:formatCode>
                <c:ptCount val="6"/>
                <c:pt idx="0">
                  <c:v>87.084569084040552</c:v>
                </c:pt>
                <c:pt idx="1">
                  <c:v>1487.8500766650968</c:v>
                </c:pt>
                <c:pt idx="2">
                  <c:v>1302.4678924606587</c:v>
                </c:pt>
                <c:pt idx="3">
                  <c:v>429.70580473276124</c:v>
                </c:pt>
                <c:pt idx="4">
                  <c:v>577.14743833721548</c:v>
                </c:pt>
                <c:pt idx="5">
                  <c:v>411.77148898096794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ED-5C46-9090-9105DB4D9BCB}"/>
            </c:ext>
          </c:extLst>
        </c:ser>
        <c:ser>
          <c:idx val="2"/>
          <c:order val="2"/>
          <c:tx>
            <c:strRef>
              <c:f>Sheet2!$G$1</c:f>
              <c:strCache>
                <c:ptCount val="1"/>
                <c:pt idx="0">
                  <c:v>Leaf C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strRef>
              <c:f>Sheet2!$D$20:$D$25</c:f>
              <c:strCache>
                <c:ptCount val="6"/>
                <c:pt idx="0">
                  <c:v>1-1</c:v>
                </c:pt>
                <c:pt idx="1">
                  <c:v>1-2</c:v>
                </c:pt>
                <c:pt idx="2">
                  <c:v>1-3</c:v>
                </c:pt>
                <c:pt idx="3">
                  <c:v>2-1</c:v>
                </c:pt>
                <c:pt idx="4">
                  <c:v>2-2</c:v>
                </c:pt>
                <c:pt idx="5">
                  <c:v>2-3</c:v>
                </c:pt>
              </c:strCache>
            </c:strRef>
          </c:cat>
          <c:val>
            <c:numRef>
              <c:f>Sheet2!$G$20:$G$25</c:f>
              <c:numCache>
                <c:formatCode>General</c:formatCode>
                <c:ptCount val="6"/>
                <c:pt idx="0">
                  <c:v>141.95453611836734</c:v>
                </c:pt>
                <c:pt idx="1">
                  <c:v>46.265992457142858</c:v>
                </c:pt>
                <c:pt idx="2">
                  <c:v>76.726003812244898</c:v>
                </c:pt>
                <c:pt idx="3">
                  <c:v>35.670781035102038</c:v>
                </c:pt>
                <c:pt idx="4">
                  <c:v>22.229259102040814</c:v>
                </c:pt>
                <c:pt idx="5">
                  <c:v>18.520747102040815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ED-5C46-9090-9105DB4D9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3115240"/>
        <c:axId val="502749096"/>
      </c:barChart>
      <c:catAx>
        <c:axId val="503115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Wemyss</a:t>
                </a:r>
                <a:r>
                  <a:rPr lang="en-US" sz="1600" baseline="0"/>
                  <a:t> Bight Plot</a:t>
                </a:r>
                <a:endParaRPr lang="en-US" sz="1600"/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502749096"/>
        <c:crosses val="autoZero"/>
        <c:auto val="1"/>
        <c:lblAlgn val="ctr"/>
        <c:lblOffset val="100"/>
        <c:noMultiLvlLbl val="0"/>
      </c:catAx>
      <c:valAx>
        <c:axId val="5027490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600"/>
                  <a:t>Total</a:t>
                </a:r>
                <a:r>
                  <a:rPr lang="en-US" sz="1600" baseline="0"/>
                  <a:t> Carbon (g/m^2)</a:t>
                </a:r>
                <a:endParaRPr lang="en-US" sz="16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503115240"/>
        <c:crosses val="autoZero"/>
        <c:crossBetween val="between"/>
      </c:valAx>
      <c:spPr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0567723431770801"/>
          <c:y val="8.1134284155052305E-2"/>
          <c:w val="0.113415900842395"/>
          <c:h val="0.16841616100509399"/>
        </c:manualLayout>
      </c:layout>
      <c:overlay val="0"/>
      <c:spPr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noFill/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22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22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2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tabSelected="1" zoomScale="121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21" workbookViewId="0" zoomToFit="1"/>
  </sheetViews>
  <pageMargins left="0.75" right="0.75" top="1" bottom="1" header="0.5" footer="0.5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21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1393" cy="6287541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1393" cy="6287541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9587" cy="6287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9587" cy="6287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9587" cy="6287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9587" cy="6287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26"/>
  <sheetViews>
    <sheetView workbookViewId="0">
      <selection activeCell="D2" sqref="D2"/>
    </sheetView>
  </sheetViews>
  <sheetFormatPr baseColWidth="10" defaultRowHeight="13" x14ac:dyDescent="0.15"/>
  <sheetData>
    <row r="1" spans="1:28" x14ac:dyDescent="0.15">
      <c r="A1" s="2" t="s">
        <v>0</v>
      </c>
      <c r="B1" s="2" t="s">
        <v>1</v>
      </c>
      <c r="C1" s="2" t="s">
        <v>2</v>
      </c>
      <c r="D1" s="1" t="s">
        <v>7</v>
      </c>
      <c r="E1" s="1" t="s">
        <v>8</v>
      </c>
      <c r="F1" s="1" t="s">
        <v>9</v>
      </c>
      <c r="G1" s="1" t="s">
        <v>10</v>
      </c>
      <c r="H1" s="1" t="s">
        <v>11</v>
      </c>
      <c r="I1" s="1" t="s">
        <v>12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Q1" t="s">
        <v>14</v>
      </c>
      <c r="R1" t="s">
        <v>17</v>
      </c>
      <c r="S1" t="s">
        <v>15</v>
      </c>
      <c r="T1" t="s">
        <v>18</v>
      </c>
      <c r="V1" t="s">
        <v>14</v>
      </c>
      <c r="W1" t="s">
        <v>13</v>
      </c>
      <c r="X1" t="s">
        <v>16</v>
      </c>
      <c r="Y1" t="s">
        <v>23</v>
      </c>
      <c r="Z1" t="s">
        <v>24</v>
      </c>
      <c r="AA1" t="s">
        <v>41</v>
      </c>
    </row>
    <row r="2" spans="1:28" x14ac:dyDescent="0.15">
      <c r="A2" t="s">
        <v>3</v>
      </c>
      <c r="B2">
        <v>1</v>
      </c>
      <c r="C2">
        <v>1</v>
      </c>
      <c r="D2">
        <v>48.434040816326529</v>
      </c>
      <c r="E2">
        <v>22.071392400000001</v>
      </c>
      <c r="F2">
        <v>668.13963764913842</v>
      </c>
      <c r="G2">
        <v>203.22580645161295</v>
      </c>
      <c r="H2">
        <v>897.19858411419648</v>
      </c>
      <c r="I2">
        <v>309.89239095304345</v>
      </c>
      <c r="Q2" t="s">
        <v>19</v>
      </c>
      <c r="R2">
        <v>2381.8361635418637</v>
      </c>
      <c r="S2">
        <v>617.62141678963701</v>
      </c>
      <c r="T2">
        <v>27.250058503399572</v>
      </c>
      <c r="U2">
        <f>SUM(R2+S2+T2)</f>
        <v>3026.7076388349001</v>
      </c>
      <c r="V2" t="s">
        <v>19</v>
      </c>
      <c r="W2">
        <v>773.37124480076307</v>
      </c>
      <c r="X2">
        <v>258.2738149948882</v>
      </c>
      <c r="Y2">
        <v>12.02717320167722</v>
      </c>
      <c r="Z2">
        <f>SUM(W2:Y2)</f>
        <v>1043.6722329973286</v>
      </c>
      <c r="AA2">
        <v>10.43</v>
      </c>
    </row>
    <row r="3" spans="1:28" x14ac:dyDescent="0.15">
      <c r="A3" t="s">
        <v>3</v>
      </c>
      <c r="B3">
        <v>1</v>
      </c>
      <c r="C3">
        <v>2</v>
      </c>
      <c r="D3">
        <v>43.817268027210872</v>
      </c>
      <c r="E3">
        <v>19.459248730884347</v>
      </c>
      <c r="F3">
        <v>2519.4116533047159</v>
      </c>
      <c r="G3">
        <v>789.1637102034806</v>
      </c>
      <c r="H3">
        <v>886.92112594612422</v>
      </c>
      <c r="I3">
        <v>389.58010457183502</v>
      </c>
      <c r="Q3" t="s">
        <v>20</v>
      </c>
      <c r="R3">
        <v>1222.5659154514653</v>
      </c>
      <c r="S3">
        <v>555.72708460839294</v>
      </c>
      <c r="T3">
        <v>41.363303401360547</v>
      </c>
      <c r="U3">
        <f>SUM(R3:T3)</f>
        <v>1819.6563034612188</v>
      </c>
      <c r="V3" t="s">
        <v>20</v>
      </c>
      <c r="W3">
        <v>221.84346300000001</v>
      </c>
      <c r="X3">
        <v>228.26341320445832</v>
      </c>
      <c r="Y3">
        <v>19.101447932879822</v>
      </c>
      <c r="Z3">
        <f>SUM(W3:Y3)</f>
        <v>469.20832413733814</v>
      </c>
      <c r="AA3">
        <v>6.5</v>
      </c>
    </row>
    <row r="4" spans="1:28" x14ac:dyDescent="0.15">
      <c r="A4" t="s">
        <v>3</v>
      </c>
      <c r="B4">
        <v>1</v>
      </c>
      <c r="C4">
        <v>3</v>
      </c>
      <c r="D4">
        <v>25.801034013605442</v>
      </c>
      <c r="E4">
        <v>11.249250829931972</v>
      </c>
      <c r="F4">
        <v>4228.8996906760931</v>
      </c>
      <c r="G4">
        <v>1129.8210340256296</v>
      </c>
      <c r="H4">
        <v>1038.4542896807432</v>
      </c>
      <c r="I4">
        <v>449.23532571588947</v>
      </c>
      <c r="Q4" t="s">
        <v>21</v>
      </c>
      <c r="R4">
        <v>3326.1789028470425</v>
      </c>
      <c r="S4">
        <v>302.71914269642878</v>
      </c>
      <c r="T4">
        <v>30.644952380952375</v>
      </c>
      <c r="U4">
        <f>SUM(R4:T4)</f>
        <v>3659.5429979244236</v>
      </c>
      <c r="V4" t="s">
        <v>21</v>
      </c>
      <c r="W4">
        <v>1099.2891494644698</v>
      </c>
      <c r="X4">
        <v>120.58912302374141</v>
      </c>
      <c r="Y4">
        <v>13.722665138775509</v>
      </c>
      <c r="Z4">
        <f>SUM(W4:Y4)</f>
        <v>1233.6009376269867</v>
      </c>
      <c r="AA4">
        <v>12.33</v>
      </c>
    </row>
    <row r="5" spans="1:28" x14ac:dyDescent="0.15">
      <c r="A5" t="s">
        <v>3</v>
      </c>
      <c r="B5">
        <v>2</v>
      </c>
      <c r="C5">
        <v>1</v>
      </c>
      <c r="D5">
        <v>1.6042122448979592</v>
      </c>
      <c r="E5">
        <v>0.66991903346938775</v>
      </c>
      <c r="F5">
        <v>455.77930686194054</v>
      </c>
      <c r="G5">
        <v>154.15975422427036</v>
      </c>
      <c r="H5">
        <v>52.57347174826274</v>
      </c>
      <c r="I5">
        <v>20.083066207836367</v>
      </c>
      <c r="Q5" t="s">
        <v>22</v>
      </c>
      <c r="R5">
        <v>2358.3054520968794</v>
      </c>
      <c r="S5">
        <v>1643.1831953185101</v>
      </c>
      <c r="T5">
        <v>126.07819591836737</v>
      </c>
      <c r="U5">
        <f>SUM(R5:T5)</f>
        <v>4127.5668433337569</v>
      </c>
      <c r="V5" t="s">
        <v>22</v>
      </c>
      <c r="W5">
        <v>745.48551140149686</v>
      </c>
      <c r="X5">
        <v>716.0045450434568</v>
      </c>
      <c r="Y5">
        <v>56.894553271156461</v>
      </c>
      <c r="Z5">
        <f>SUM(W5:Y5)</f>
        <v>1518.3846097161099</v>
      </c>
      <c r="AA5">
        <v>15.18</v>
      </c>
    </row>
    <row r="6" spans="1:28" x14ac:dyDescent="0.15">
      <c r="A6" t="s">
        <v>3</v>
      </c>
      <c r="B6">
        <v>2</v>
      </c>
      <c r="C6">
        <v>2</v>
      </c>
      <c r="D6">
        <v>3.5197333333226126</v>
      </c>
      <c r="E6">
        <v>1.5472747733286205</v>
      </c>
      <c r="F6">
        <v>1060.5391073795847</v>
      </c>
      <c r="G6">
        <v>397.73751657092356</v>
      </c>
      <c r="H6">
        <v>86.653564636527605</v>
      </c>
      <c r="I6">
        <v>38.422190559836345</v>
      </c>
      <c r="Z6">
        <f>AVERAGE(Z2:Z5)</f>
        <v>1066.2165261194409</v>
      </c>
      <c r="AA6">
        <f>Z6*10000</f>
        <v>10662165.26119441</v>
      </c>
      <c r="AB6">
        <f>AA6/1000000</f>
        <v>10.66216526119441</v>
      </c>
    </row>
    <row r="7" spans="1:28" x14ac:dyDescent="0.15">
      <c r="A7" t="s">
        <v>3</v>
      </c>
      <c r="B7">
        <v>2</v>
      </c>
      <c r="C7">
        <v>3</v>
      </c>
      <c r="D7">
        <v>40.324062585034014</v>
      </c>
      <c r="E7">
        <v>17.165953442448981</v>
      </c>
      <c r="F7">
        <v>5358.2475853797105</v>
      </c>
      <c r="G7">
        <v>1966.1196473286618</v>
      </c>
      <c r="H7">
        <v>743.92746461196771</v>
      </c>
      <c r="I7">
        <v>342.42981196088874</v>
      </c>
      <c r="J7">
        <f>AVERAGE(D2:D7)</f>
        <v>27.250058503399572</v>
      </c>
      <c r="K7">
        <f t="shared" ref="K7:O7" si="0">AVERAGE(E2:E7)</f>
        <v>12.02717320167722</v>
      </c>
      <c r="L7">
        <f t="shared" si="0"/>
        <v>2381.8361635418637</v>
      </c>
      <c r="M7">
        <f t="shared" si="0"/>
        <v>773.37124480076307</v>
      </c>
      <c r="N7">
        <f t="shared" si="0"/>
        <v>617.62141678963701</v>
      </c>
      <c r="O7">
        <f t="shared" si="0"/>
        <v>258.2738149948882</v>
      </c>
      <c r="Q7" t="s">
        <v>14</v>
      </c>
      <c r="R7" t="s">
        <v>26</v>
      </c>
      <c r="S7" t="s">
        <v>15</v>
      </c>
      <c r="T7" t="s">
        <v>27</v>
      </c>
      <c r="AB7" t="s">
        <v>25</v>
      </c>
    </row>
    <row r="8" spans="1:28" x14ac:dyDescent="0.15">
      <c r="A8" t="s">
        <v>4</v>
      </c>
      <c r="B8">
        <v>1</v>
      </c>
      <c r="C8">
        <v>1</v>
      </c>
      <c r="D8">
        <v>68.74840816326531</v>
      </c>
      <c r="E8">
        <v>32.229253746938781</v>
      </c>
      <c r="F8">
        <v>1191.8439492456284</v>
      </c>
      <c r="G8">
        <v>364.5056078109547</v>
      </c>
      <c r="H8">
        <v>488.60145578989585</v>
      </c>
      <c r="I8">
        <v>211.90645137607783</v>
      </c>
      <c r="J8">
        <f>STDEV(D2:D7)</f>
        <v>20.577174518048743</v>
      </c>
      <c r="K8">
        <f t="shared" ref="K8:O8" si="1">STDEV(E2:E7)</f>
        <v>9.1864008715598846</v>
      </c>
      <c r="L8">
        <f t="shared" si="1"/>
        <v>2033.8078743747394</v>
      </c>
      <c r="M8">
        <f t="shared" si="1"/>
        <v>692.75450119807363</v>
      </c>
      <c r="N8">
        <f t="shared" si="1"/>
        <v>434.72871786410377</v>
      </c>
      <c r="O8">
        <f t="shared" si="1"/>
        <v>183.58862657750294</v>
      </c>
      <c r="Q8" t="s">
        <v>28</v>
      </c>
      <c r="R8">
        <v>2381.8361639999998</v>
      </c>
      <c r="S8">
        <v>617.62141680000002</v>
      </c>
      <c r="T8">
        <v>27.250058500000002</v>
      </c>
      <c r="U8">
        <f>SUM(R8:T8)</f>
        <v>3026.7076392999998</v>
      </c>
    </row>
    <row r="9" spans="1:28" x14ac:dyDescent="0.15">
      <c r="A9" t="s">
        <v>4</v>
      </c>
      <c r="B9">
        <v>1</v>
      </c>
      <c r="C9">
        <v>2</v>
      </c>
      <c r="D9">
        <v>37.291102040816327</v>
      </c>
      <c r="E9">
        <v>16.874223673469388</v>
      </c>
      <c r="F9">
        <v>1008.1434252888075</v>
      </c>
      <c r="G9">
        <v>299.82185468089136</v>
      </c>
      <c r="H9">
        <v>663.04474019998736</v>
      </c>
      <c r="I9">
        <v>250.89612969167521</v>
      </c>
      <c r="Q9" t="s">
        <v>29</v>
      </c>
      <c r="R9">
        <v>1222.5659149999999</v>
      </c>
      <c r="S9">
        <v>555.72708460000001</v>
      </c>
      <c r="T9">
        <v>41.363303399999999</v>
      </c>
      <c r="U9">
        <f>SUM(R9:T9)</f>
        <v>1819.6563029999998</v>
      </c>
    </row>
    <row r="10" spans="1:28" x14ac:dyDescent="0.15">
      <c r="A10" t="s">
        <v>4</v>
      </c>
      <c r="B10">
        <v>1</v>
      </c>
      <c r="C10">
        <v>3</v>
      </c>
      <c r="D10">
        <v>32.524190476190483</v>
      </c>
      <c r="E10">
        <v>14.778992152380955</v>
      </c>
      <c r="F10">
        <v>3362.161479704564</v>
      </c>
      <c r="G10">
        <v>124.052551396166</v>
      </c>
      <c r="H10">
        <v>292.55552729615977</v>
      </c>
      <c r="I10">
        <v>122.99034367530557</v>
      </c>
      <c r="Q10" t="s">
        <v>30</v>
      </c>
      <c r="R10">
        <v>3326.178903</v>
      </c>
      <c r="S10">
        <v>302.71914270000002</v>
      </c>
      <c r="T10">
        <v>30.644952379999999</v>
      </c>
      <c r="U10">
        <f>SUM(R10:T10)</f>
        <v>3659.54299808</v>
      </c>
    </row>
    <row r="11" spans="1:28" x14ac:dyDescent="0.15">
      <c r="A11" t="s">
        <v>4</v>
      </c>
      <c r="B11">
        <v>2</v>
      </c>
      <c r="C11">
        <v>1</v>
      </c>
      <c r="D11">
        <v>35.223542857142853</v>
      </c>
      <c r="E11">
        <v>16.146472045714283</v>
      </c>
      <c r="F11">
        <v>414.74654377880188</v>
      </c>
      <c r="G11">
        <v>125.57142857142858</v>
      </c>
      <c r="H11">
        <v>706.99158930612384</v>
      </c>
      <c r="I11">
        <v>302.16820526943735</v>
      </c>
      <c r="Q11" t="s">
        <v>31</v>
      </c>
      <c r="R11">
        <v>2358.3054520000001</v>
      </c>
      <c r="S11">
        <v>1643.1831950000001</v>
      </c>
      <c r="T11">
        <v>126.0781959</v>
      </c>
      <c r="U11">
        <f>SUM(R11:T11)</f>
        <v>4127.5668428999998</v>
      </c>
    </row>
    <row r="12" spans="1:28" x14ac:dyDescent="0.15">
      <c r="A12" t="s">
        <v>4</v>
      </c>
      <c r="B12">
        <v>2</v>
      </c>
      <c r="C12">
        <v>2</v>
      </c>
      <c r="D12">
        <v>34.266405442176868</v>
      </c>
      <c r="E12">
        <v>15.985278138775508</v>
      </c>
      <c r="F12">
        <v>595.2907013446121</v>
      </c>
      <c r="G12">
        <v>185.37352439871222</v>
      </c>
      <c r="H12">
        <v>647.80624184546571</v>
      </c>
      <c r="I12">
        <v>279.78751585305662</v>
      </c>
    </row>
    <row r="13" spans="1:28" x14ac:dyDescent="0.15">
      <c r="A13" t="s">
        <v>4</v>
      </c>
      <c r="B13">
        <v>2</v>
      </c>
      <c r="C13">
        <v>3</v>
      </c>
      <c r="D13">
        <v>40.126171428571432</v>
      </c>
      <c r="E13">
        <v>18.594467840000004</v>
      </c>
      <c r="F13">
        <v>763.20939334637967</v>
      </c>
      <c r="G13">
        <v>231.73581213307239</v>
      </c>
      <c r="H13">
        <v>535.3629532127253</v>
      </c>
      <c r="I13">
        <v>201.83183336119745</v>
      </c>
      <c r="J13">
        <f>AVERAGE(D8:D13)</f>
        <v>41.363303401360547</v>
      </c>
      <c r="K13">
        <f t="shared" ref="K13" si="2">AVERAGE(E8:E13)</f>
        <v>19.101447932879822</v>
      </c>
      <c r="L13">
        <f t="shared" ref="L13" si="3">AVERAGE(F8:F13)</f>
        <v>1222.5659154514653</v>
      </c>
      <c r="M13">
        <f t="shared" ref="M13" si="4">AVERAGE(G8:G13)</f>
        <v>221.84346316520421</v>
      </c>
      <c r="N13">
        <f t="shared" ref="N13" si="5">AVERAGE(H8:H13)</f>
        <v>555.72708460839294</v>
      </c>
      <c r="O13">
        <f t="shared" ref="O13" si="6">AVERAGE(I8:I13)</f>
        <v>228.26341320445832</v>
      </c>
    </row>
    <row r="14" spans="1:28" x14ac:dyDescent="0.15">
      <c r="A14" t="s">
        <v>5</v>
      </c>
      <c r="B14">
        <v>1</v>
      </c>
      <c r="C14">
        <v>1</v>
      </c>
      <c r="D14">
        <v>61.014400000000002</v>
      </c>
      <c r="E14">
        <v>27.462581440000001</v>
      </c>
      <c r="F14">
        <v>2706.2685436525471</v>
      </c>
      <c r="G14">
        <v>841.82993497885229</v>
      </c>
      <c r="H14">
        <v>344.44906738710137</v>
      </c>
      <c r="I14">
        <v>147.25197630798584</v>
      </c>
      <c r="J14">
        <f>STDEV(D8:D13)</f>
        <v>13.669307369041938</v>
      </c>
      <c r="K14">
        <f t="shared" ref="K14:O14" si="7">STDEV(E8:E13)</f>
        <v>6.5526004435141409</v>
      </c>
      <c r="L14">
        <f t="shared" si="7"/>
        <v>1084.6054368247967</v>
      </c>
      <c r="M14">
        <f t="shared" si="7"/>
        <v>96.63581026666823</v>
      </c>
      <c r="N14">
        <f t="shared" si="7"/>
        <v>153.00746207328604</v>
      </c>
      <c r="O14">
        <f t="shared" si="7"/>
        <v>64.307836351190488</v>
      </c>
    </row>
    <row r="15" spans="1:28" x14ac:dyDescent="0.15">
      <c r="A15" t="s">
        <v>5</v>
      </c>
      <c r="B15">
        <v>1</v>
      </c>
      <c r="C15">
        <v>2</v>
      </c>
      <c r="D15">
        <v>27.449534693877549</v>
      </c>
      <c r="E15">
        <v>12.357780519183674</v>
      </c>
      <c r="F15">
        <v>6359.4470046082952</v>
      </c>
      <c r="G15">
        <v>2068.0921658986181</v>
      </c>
      <c r="H15">
        <v>385.04095115991765</v>
      </c>
      <c r="I15">
        <v>147.20115562843651</v>
      </c>
    </row>
    <row r="16" spans="1:28" x14ac:dyDescent="0.15">
      <c r="A16" t="s">
        <v>5</v>
      </c>
      <c r="B16">
        <v>1</v>
      </c>
      <c r="C16">
        <v>3</v>
      </c>
      <c r="D16">
        <v>17.335999999999999</v>
      </c>
      <c r="E16">
        <v>7.5428935999999993</v>
      </c>
      <c r="F16">
        <v>1095.8904109589041</v>
      </c>
      <c r="G16">
        <v>329.49771689497715</v>
      </c>
      <c r="H16">
        <v>496.06364596994081</v>
      </c>
      <c r="I16">
        <v>181.0136244144314</v>
      </c>
    </row>
    <row r="17" spans="1:15" x14ac:dyDescent="0.15">
      <c r="A17" t="s">
        <v>5</v>
      </c>
      <c r="B17">
        <v>2</v>
      </c>
      <c r="C17">
        <v>1</v>
      </c>
      <c r="D17">
        <v>2.077975510204082</v>
      </c>
      <c r="E17">
        <v>0.8631910269387757</v>
      </c>
      <c r="F17">
        <v>1879.3005492077521</v>
      </c>
      <c r="G17">
        <v>638.68029164825452</v>
      </c>
      <c r="H17">
        <v>15.599739643682362</v>
      </c>
      <c r="I17">
        <v>6.6376892183868446</v>
      </c>
    </row>
    <row r="18" spans="1:15" x14ac:dyDescent="0.15">
      <c r="A18" t="s">
        <v>5</v>
      </c>
      <c r="B18">
        <v>2</v>
      </c>
      <c r="C18">
        <v>2</v>
      </c>
      <c r="D18">
        <v>23.818399999999997</v>
      </c>
      <c r="E18">
        <v>10.506296239999999</v>
      </c>
      <c r="F18">
        <v>3356.480020200745</v>
      </c>
      <c r="G18">
        <v>1145.4547482271742</v>
      </c>
      <c r="H18">
        <v>197.21200773316642</v>
      </c>
      <c r="I18">
        <v>87.680458638165788</v>
      </c>
    </row>
    <row r="19" spans="1:15" x14ac:dyDescent="0.15">
      <c r="A19" t="s">
        <v>5</v>
      </c>
      <c r="B19">
        <v>2</v>
      </c>
      <c r="C19">
        <v>3</v>
      </c>
      <c r="D19">
        <v>52.173404081632647</v>
      </c>
      <c r="E19">
        <v>23.60324800653061</v>
      </c>
      <c r="F19">
        <v>4559.6868884540118</v>
      </c>
      <c r="G19">
        <v>1572.1800391389431</v>
      </c>
      <c r="H19">
        <v>377.94944428476407</v>
      </c>
      <c r="I19">
        <v>153.74983393504203</v>
      </c>
      <c r="J19">
        <f>AVERAGE(D14:D19)</f>
        <v>30.644952380952375</v>
      </c>
      <c r="K19">
        <f t="shared" ref="K19" si="8">AVERAGE(E14:E19)</f>
        <v>13.722665138775509</v>
      </c>
      <c r="L19">
        <f t="shared" ref="L19" si="9">AVERAGE(F14:F19)</f>
        <v>3326.1789028470425</v>
      </c>
      <c r="M19">
        <f t="shared" ref="M19" si="10">AVERAGE(G14:G19)</f>
        <v>1099.2891494644698</v>
      </c>
      <c r="N19">
        <f t="shared" ref="N19" si="11">AVERAGE(H14:H19)</f>
        <v>302.71914269642878</v>
      </c>
      <c r="O19">
        <f t="shared" ref="O19" si="12">AVERAGE(I14:I19)</f>
        <v>120.58912302374141</v>
      </c>
    </row>
    <row r="20" spans="1:15" x14ac:dyDescent="0.15">
      <c r="A20" t="s">
        <v>6</v>
      </c>
      <c r="B20">
        <v>1</v>
      </c>
      <c r="C20">
        <v>1</v>
      </c>
      <c r="D20">
        <v>314.54583673469386</v>
      </c>
      <c r="E20">
        <v>141.95453611836734</v>
      </c>
      <c r="F20">
        <v>1412.1583233381732</v>
      </c>
      <c r="G20">
        <v>411.12635986785352</v>
      </c>
      <c r="H20">
        <v>198.05451235851842</v>
      </c>
      <c r="I20">
        <v>87.084569084040552</v>
      </c>
      <c r="J20">
        <f>STDEV(D14:D19)</f>
        <v>22.071658179356096</v>
      </c>
      <c r="K20">
        <f t="shared" ref="K20" si="13">STDEV(E14:E19)</f>
        <v>10.021724476291473</v>
      </c>
      <c r="L20">
        <f t="shared" ref="L20" si="14">STDEV(F14:F19)</f>
        <v>1906.5732645847424</v>
      </c>
      <c r="M20">
        <f t="shared" ref="M20" si="15">STDEV(G14:G19)</f>
        <v>638.02209325035744</v>
      </c>
      <c r="N20">
        <f t="shared" ref="N20" si="16">STDEV(H14:H19)</f>
        <v>170.36975619168038</v>
      </c>
      <c r="O20">
        <f t="shared" ref="O20" si="17">STDEV(I14:I19)</f>
        <v>63.620390754860047</v>
      </c>
    </row>
    <row r="21" spans="1:15" x14ac:dyDescent="0.15">
      <c r="A21" t="s">
        <v>6</v>
      </c>
      <c r="B21">
        <v>1</v>
      </c>
      <c r="C21">
        <v>2</v>
      </c>
      <c r="D21">
        <v>100.14284081632653</v>
      </c>
      <c r="E21">
        <v>46.265992457142858</v>
      </c>
      <c r="F21">
        <v>1938.6402373587528</v>
      </c>
      <c r="G21">
        <v>666.31064958020318</v>
      </c>
      <c r="H21">
        <v>3366.9383948067366</v>
      </c>
      <c r="I21">
        <v>1487.8500766650968</v>
      </c>
    </row>
    <row r="22" spans="1:15" x14ac:dyDescent="0.15">
      <c r="A22" t="s">
        <v>6</v>
      </c>
      <c r="B22">
        <v>1</v>
      </c>
      <c r="C22">
        <v>3</v>
      </c>
      <c r="D22">
        <v>168.9255918367347</v>
      </c>
      <c r="E22">
        <v>76.726003812244898</v>
      </c>
      <c r="F22">
        <v>2054.0054289501927</v>
      </c>
      <c r="G22">
        <v>698.97804747175053</v>
      </c>
      <c r="H22">
        <v>3015.6700450582516</v>
      </c>
      <c r="I22">
        <v>1302.4678924606587</v>
      </c>
    </row>
    <row r="23" spans="1:15" x14ac:dyDescent="0.15">
      <c r="A23" t="s">
        <v>6</v>
      </c>
      <c r="B23">
        <v>2</v>
      </c>
      <c r="C23">
        <v>1</v>
      </c>
      <c r="D23">
        <v>80.922824489795914</v>
      </c>
      <c r="E23">
        <v>35.670781035102038</v>
      </c>
      <c r="F23">
        <v>2987.1851524524968</v>
      </c>
      <c r="G23">
        <v>948.82957725732808</v>
      </c>
      <c r="H23">
        <v>987.60240113252416</v>
      </c>
      <c r="I23">
        <v>429.70580473276124</v>
      </c>
    </row>
    <row r="24" spans="1:15" x14ac:dyDescent="0.15">
      <c r="A24" t="s">
        <v>6</v>
      </c>
      <c r="B24">
        <v>2</v>
      </c>
      <c r="C24">
        <v>2</v>
      </c>
      <c r="D24">
        <v>50.452244897959176</v>
      </c>
      <c r="E24">
        <v>22.229259102040814</v>
      </c>
      <c r="F24">
        <v>2121.0782147591694</v>
      </c>
      <c r="G24">
        <v>636.3941670349094</v>
      </c>
      <c r="H24">
        <v>1300.7605101131744</v>
      </c>
      <c r="I24">
        <v>577.14743833721548</v>
      </c>
    </row>
    <row r="25" spans="1:15" x14ac:dyDescent="0.15">
      <c r="A25" t="s">
        <v>6</v>
      </c>
      <c r="B25">
        <v>2</v>
      </c>
      <c r="C25">
        <v>3</v>
      </c>
      <c r="D25">
        <v>41.479836734693876</v>
      </c>
      <c r="E25">
        <v>18.520747102040815</v>
      </c>
      <c r="F25">
        <v>3636.7653557224926</v>
      </c>
      <c r="G25">
        <v>1111.2742671969365</v>
      </c>
      <c r="H25">
        <v>990.07330844185594</v>
      </c>
      <c r="I25">
        <v>411.77148898096794</v>
      </c>
      <c r="J25">
        <f>AVERAGE(D20:D25)</f>
        <v>126.07819591836737</v>
      </c>
      <c r="K25">
        <f t="shared" ref="K25" si="18">AVERAGE(E20:E25)</f>
        <v>56.894553271156461</v>
      </c>
      <c r="L25">
        <f t="shared" ref="L25" si="19">AVERAGE(F20:F25)</f>
        <v>2358.3054520968794</v>
      </c>
      <c r="M25">
        <f t="shared" ref="M25" si="20">AVERAGE(G20:G25)</f>
        <v>745.48551140149686</v>
      </c>
      <c r="N25">
        <f t="shared" ref="N25" si="21">AVERAGE(H20:H25)</f>
        <v>1643.1831953185101</v>
      </c>
      <c r="O25">
        <f t="shared" ref="O25" si="22">AVERAGE(I20:I25)</f>
        <v>716.0045450434568</v>
      </c>
    </row>
    <row r="26" spans="1:15" x14ac:dyDescent="0.15">
      <c r="J26">
        <f>STDEV(D20:D25)</f>
        <v>102.90166959703751</v>
      </c>
      <c r="K26">
        <f t="shared" ref="K26" si="23">STDEV(E20:E25)</f>
        <v>46.617879714059782</v>
      </c>
      <c r="L26">
        <f t="shared" ref="L26" si="24">STDEV(F20:F25)</f>
        <v>806.24288531921707</v>
      </c>
      <c r="M26">
        <f t="shared" ref="M26" si="25">STDEV(G20:G25)</f>
        <v>247.90271864614994</v>
      </c>
      <c r="N26">
        <f t="shared" ref="N26" si="26">STDEV(H20:H25)</f>
        <v>1258.3354916849237</v>
      </c>
      <c r="O26">
        <f t="shared" ref="O26" si="27">STDEV(I20:I25)</f>
        <v>552.99749292312629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5"/>
  <sheetViews>
    <sheetView workbookViewId="0">
      <selection activeCell="B43" sqref="B43"/>
    </sheetView>
  </sheetViews>
  <sheetFormatPr baseColWidth="10" defaultRowHeight="13" x14ac:dyDescent="0.15"/>
  <sheetData>
    <row r="1" spans="1:8" x14ac:dyDescent="0.15">
      <c r="A1" s="2" t="s">
        <v>0</v>
      </c>
      <c r="B1" s="2" t="s">
        <v>1</v>
      </c>
      <c r="C1" s="2" t="s">
        <v>2</v>
      </c>
      <c r="D1" s="1" t="s">
        <v>33</v>
      </c>
      <c r="E1" s="1" t="s">
        <v>10</v>
      </c>
      <c r="F1" s="1" t="s">
        <v>12</v>
      </c>
      <c r="G1" s="1" t="s">
        <v>32</v>
      </c>
      <c r="H1" s="1" t="s">
        <v>40</v>
      </c>
    </row>
    <row r="2" spans="1:8" x14ac:dyDescent="0.15">
      <c r="A2" t="s">
        <v>3</v>
      </c>
      <c r="B2">
        <v>1</v>
      </c>
      <c r="C2">
        <v>1</v>
      </c>
      <c r="D2" s="3" t="s">
        <v>34</v>
      </c>
      <c r="E2">
        <v>203.22580645161295</v>
      </c>
      <c r="F2">
        <v>309.89239095304345</v>
      </c>
      <c r="G2">
        <v>22.071392400000001</v>
      </c>
      <c r="H2" s="4">
        <f>SUM(E2:G2)</f>
        <v>535.18958980465641</v>
      </c>
    </row>
    <row r="3" spans="1:8" x14ac:dyDescent="0.15">
      <c r="A3" t="s">
        <v>3</v>
      </c>
      <c r="B3">
        <v>1</v>
      </c>
      <c r="C3">
        <v>2</v>
      </c>
      <c r="D3" s="3" t="s">
        <v>35</v>
      </c>
      <c r="E3">
        <v>789.1637102034806</v>
      </c>
      <c r="F3">
        <v>389.58010457183502</v>
      </c>
      <c r="G3">
        <v>19.459248730884347</v>
      </c>
      <c r="H3" s="4">
        <f t="shared" ref="H3:H25" si="0">SUM(E3:G3)</f>
        <v>1198.2030635061999</v>
      </c>
    </row>
    <row r="4" spans="1:8" x14ac:dyDescent="0.15">
      <c r="A4" t="s">
        <v>3</v>
      </c>
      <c r="B4">
        <v>1</v>
      </c>
      <c r="C4">
        <v>3</v>
      </c>
      <c r="D4" s="3" t="s">
        <v>36</v>
      </c>
      <c r="E4">
        <v>1129.8210340256296</v>
      </c>
      <c r="F4">
        <v>449.23532571588947</v>
      </c>
      <c r="G4">
        <v>11.249250829931972</v>
      </c>
      <c r="H4" s="4">
        <f t="shared" si="0"/>
        <v>1590.3056105714511</v>
      </c>
    </row>
    <row r="5" spans="1:8" x14ac:dyDescent="0.15">
      <c r="A5" t="s">
        <v>3</v>
      </c>
      <c r="B5">
        <v>2</v>
      </c>
      <c r="C5">
        <v>1</v>
      </c>
      <c r="D5" s="3" t="s">
        <v>37</v>
      </c>
      <c r="E5">
        <v>154.15975422427036</v>
      </c>
      <c r="F5">
        <v>20.083066207836367</v>
      </c>
      <c r="G5">
        <v>0.66991903346938775</v>
      </c>
      <c r="H5" s="4">
        <f t="shared" si="0"/>
        <v>174.91273946557612</v>
      </c>
    </row>
    <row r="6" spans="1:8" x14ac:dyDescent="0.15">
      <c r="A6" t="s">
        <v>3</v>
      </c>
      <c r="B6">
        <v>2</v>
      </c>
      <c r="C6">
        <v>2</v>
      </c>
      <c r="D6" s="3" t="s">
        <v>38</v>
      </c>
      <c r="E6">
        <v>397.73751657092356</v>
      </c>
      <c r="F6">
        <v>38.422190559836345</v>
      </c>
      <c r="G6">
        <v>1.5472747733286205</v>
      </c>
      <c r="H6" s="4">
        <f t="shared" si="0"/>
        <v>437.70698190408854</v>
      </c>
    </row>
    <row r="7" spans="1:8" x14ac:dyDescent="0.15">
      <c r="A7" t="s">
        <v>3</v>
      </c>
      <c r="B7">
        <v>2</v>
      </c>
      <c r="C7">
        <v>3</v>
      </c>
      <c r="D7" s="3" t="s">
        <v>39</v>
      </c>
      <c r="E7">
        <v>1966.1196473286618</v>
      </c>
      <c r="F7">
        <v>342.42981196088874</v>
      </c>
      <c r="G7">
        <v>17.165953442448981</v>
      </c>
      <c r="H7" s="4">
        <f t="shared" si="0"/>
        <v>2325.7154127319995</v>
      </c>
    </row>
    <row r="8" spans="1:8" x14ac:dyDescent="0.15">
      <c r="A8" t="s">
        <v>4</v>
      </c>
      <c r="B8">
        <v>1</v>
      </c>
      <c r="C8">
        <v>1</v>
      </c>
      <c r="D8" s="3" t="s">
        <v>34</v>
      </c>
      <c r="E8">
        <v>364.5056078109547</v>
      </c>
      <c r="F8">
        <v>211.90645137607783</v>
      </c>
      <c r="G8">
        <v>32.229253746938781</v>
      </c>
      <c r="H8" s="4">
        <f t="shared" si="0"/>
        <v>608.64131293397134</v>
      </c>
    </row>
    <row r="9" spans="1:8" x14ac:dyDescent="0.15">
      <c r="A9" t="s">
        <v>4</v>
      </c>
      <c r="B9">
        <v>1</v>
      </c>
      <c r="C9">
        <v>2</v>
      </c>
      <c r="D9" s="3" t="s">
        <v>35</v>
      </c>
      <c r="E9">
        <v>299.82185468089136</v>
      </c>
      <c r="F9">
        <v>250.89612969167521</v>
      </c>
      <c r="G9">
        <v>16.874223673469388</v>
      </c>
      <c r="H9" s="4">
        <f t="shared" si="0"/>
        <v>567.59220804603592</v>
      </c>
    </row>
    <row r="10" spans="1:8" x14ac:dyDescent="0.15">
      <c r="A10" t="s">
        <v>4</v>
      </c>
      <c r="B10">
        <v>1</v>
      </c>
      <c r="C10">
        <v>3</v>
      </c>
      <c r="D10" s="3" t="s">
        <v>36</v>
      </c>
      <c r="E10">
        <v>1240.5255139616606</v>
      </c>
      <c r="F10">
        <v>122.99034367530557</v>
      </c>
      <c r="G10">
        <v>14.778992152380955</v>
      </c>
      <c r="H10" s="4">
        <f t="shared" si="0"/>
        <v>1378.2948497893472</v>
      </c>
    </row>
    <row r="11" spans="1:8" x14ac:dyDescent="0.15">
      <c r="A11" t="s">
        <v>4</v>
      </c>
      <c r="B11">
        <v>2</v>
      </c>
      <c r="C11">
        <v>1</v>
      </c>
      <c r="D11" s="3" t="s">
        <v>37</v>
      </c>
      <c r="E11">
        <v>125.57142857142858</v>
      </c>
      <c r="F11">
        <v>302.16820526943735</v>
      </c>
      <c r="G11">
        <v>16.146472045714283</v>
      </c>
      <c r="H11" s="4">
        <f t="shared" si="0"/>
        <v>443.88610588658025</v>
      </c>
    </row>
    <row r="12" spans="1:8" x14ac:dyDescent="0.15">
      <c r="A12" t="s">
        <v>4</v>
      </c>
      <c r="B12">
        <v>2</v>
      </c>
      <c r="C12">
        <v>2</v>
      </c>
      <c r="D12" s="3" t="s">
        <v>38</v>
      </c>
      <c r="E12">
        <v>185.37352439871222</v>
      </c>
      <c r="F12">
        <v>279.78751585305662</v>
      </c>
      <c r="G12">
        <v>15.985278138775508</v>
      </c>
      <c r="H12" s="4">
        <f t="shared" si="0"/>
        <v>481.14631839054437</v>
      </c>
    </row>
    <row r="13" spans="1:8" x14ac:dyDescent="0.15">
      <c r="A13" t="s">
        <v>4</v>
      </c>
      <c r="B13">
        <v>2</v>
      </c>
      <c r="C13">
        <v>3</v>
      </c>
      <c r="D13" s="3" t="s">
        <v>39</v>
      </c>
      <c r="E13">
        <v>231.73581213307239</v>
      </c>
      <c r="F13">
        <v>201.83183336119745</v>
      </c>
      <c r="G13">
        <v>18.594467840000004</v>
      </c>
      <c r="H13" s="4">
        <f t="shared" si="0"/>
        <v>452.16211333426986</v>
      </c>
    </row>
    <row r="14" spans="1:8" x14ac:dyDescent="0.15">
      <c r="A14" t="s">
        <v>5</v>
      </c>
      <c r="B14">
        <v>1</v>
      </c>
      <c r="C14">
        <v>1</v>
      </c>
      <c r="D14" s="3" t="s">
        <v>34</v>
      </c>
      <c r="E14">
        <v>841.82993497885229</v>
      </c>
      <c r="F14">
        <v>147.25197630798584</v>
      </c>
      <c r="G14">
        <v>27.462581440000001</v>
      </c>
      <c r="H14" s="4">
        <f t="shared" si="0"/>
        <v>1016.5444927268381</v>
      </c>
    </row>
    <row r="15" spans="1:8" x14ac:dyDescent="0.15">
      <c r="A15" t="s">
        <v>5</v>
      </c>
      <c r="B15">
        <v>1</v>
      </c>
      <c r="C15">
        <v>2</v>
      </c>
      <c r="D15" s="3" t="s">
        <v>35</v>
      </c>
      <c r="E15">
        <v>2068.0921658986181</v>
      </c>
      <c r="F15">
        <v>147.20115562843651</v>
      </c>
      <c r="G15">
        <v>12.357780519183674</v>
      </c>
      <c r="H15" s="4">
        <f t="shared" si="0"/>
        <v>2227.6511020462381</v>
      </c>
    </row>
    <row r="16" spans="1:8" x14ac:dyDescent="0.15">
      <c r="A16" t="s">
        <v>5</v>
      </c>
      <c r="B16">
        <v>1</v>
      </c>
      <c r="C16">
        <v>3</v>
      </c>
      <c r="D16" s="3" t="s">
        <v>36</v>
      </c>
      <c r="E16">
        <v>329.49771689497715</v>
      </c>
      <c r="F16">
        <v>181.0136244144314</v>
      </c>
      <c r="G16">
        <v>7.5428935999999993</v>
      </c>
      <c r="H16" s="4">
        <f t="shared" si="0"/>
        <v>518.05423490940848</v>
      </c>
    </row>
    <row r="17" spans="1:8" x14ac:dyDescent="0.15">
      <c r="A17" t="s">
        <v>5</v>
      </c>
      <c r="B17">
        <v>2</v>
      </c>
      <c r="C17">
        <v>1</v>
      </c>
      <c r="D17" s="3" t="s">
        <v>37</v>
      </c>
      <c r="E17">
        <v>638.68029164825452</v>
      </c>
      <c r="F17">
        <v>6.6376892183868446</v>
      </c>
      <c r="G17">
        <v>0.8631910269387757</v>
      </c>
      <c r="H17" s="4">
        <f t="shared" si="0"/>
        <v>646.1811718935802</v>
      </c>
    </row>
    <row r="18" spans="1:8" x14ac:dyDescent="0.15">
      <c r="A18" t="s">
        <v>5</v>
      </c>
      <c r="B18">
        <v>2</v>
      </c>
      <c r="C18">
        <v>2</v>
      </c>
      <c r="D18" s="3" t="s">
        <v>38</v>
      </c>
      <c r="E18">
        <v>1145.4547482271742</v>
      </c>
      <c r="F18">
        <v>87.680458638165788</v>
      </c>
      <c r="G18">
        <v>10.506296239999999</v>
      </c>
      <c r="H18" s="4">
        <f t="shared" si="0"/>
        <v>1243.64150310534</v>
      </c>
    </row>
    <row r="19" spans="1:8" x14ac:dyDescent="0.15">
      <c r="A19" t="s">
        <v>5</v>
      </c>
      <c r="B19">
        <v>2</v>
      </c>
      <c r="C19">
        <v>3</v>
      </c>
      <c r="D19" s="3" t="s">
        <v>39</v>
      </c>
      <c r="E19">
        <v>1572.1800391389431</v>
      </c>
      <c r="F19">
        <v>153.74983393504203</v>
      </c>
      <c r="G19">
        <v>23.60324800653061</v>
      </c>
      <c r="H19" s="4">
        <f t="shared" si="0"/>
        <v>1749.5331210805157</v>
      </c>
    </row>
    <row r="20" spans="1:8" x14ac:dyDescent="0.15">
      <c r="A20" t="s">
        <v>6</v>
      </c>
      <c r="B20">
        <v>1</v>
      </c>
      <c r="C20">
        <v>1</v>
      </c>
      <c r="D20" s="3" t="s">
        <v>34</v>
      </c>
      <c r="E20">
        <v>411.12635986785352</v>
      </c>
      <c r="F20">
        <v>87.084569084040552</v>
      </c>
      <c r="G20">
        <v>141.95453611836734</v>
      </c>
      <c r="H20" s="4">
        <f t="shared" si="0"/>
        <v>640.16546507026146</v>
      </c>
    </row>
    <row r="21" spans="1:8" x14ac:dyDescent="0.15">
      <c r="A21" t="s">
        <v>6</v>
      </c>
      <c r="B21">
        <v>1</v>
      </c>
      <c r="C21">
        <v>2</v>
      </c>
      <c r="D21" s="3" t="s">
        <v>35</v>
      </c>
      <c r="E21">
        <v>666.31064958020318</v>
      </c>
      <c r="F21">
        <v>1487.8500766650968</v>
      </c>
      <c r="G21">
        <v>46.265992457142858</v>
      </c>
      <c r="H21" s="4">
        <f t="shared" si="0"/>
        <v>2200.4267187024429</v>
      </c>
    </row>
    <row r="22" spans="1:8" x14ac:dyDescent="0.15">
      <c r="A22" t="s">
        <v>6</v>
      </c>
      <c r="B22">
        <v>1</v>
      </c>
      <c r="C22">
        <v>3</v>
      </c>
      <c r="D22" s="3" t="s">
        <v>36</v>
      </c>
      <c r="E22">
        <v>698.97804747175053</v>
      </c>
      <c r="F22">
        <v>1302.4678924606587</v>
      </c>
      <c r="G22">
        <v>76.726003812244898</v>
      </c>
      <c r="H22" s="4">
        <f t="shared" si="0"/>
        <v>2078.1719437446541</v>
      </c>
    </row>
    <row r="23" spans="1:8" x14ac:dyDescent="0.15">
      <c r="A23" t="s">
        <v>6</v>
      </c>
      <c r="B23">
        <v>2</v>
      </c>
      <c r="C23">
        <v>1</v>
      </c>
      <c r="D23" s="3" t="s">
        <v>37</v>
      </c>
      <c r="E23">
        <v>948.82957725732808</v>
      </c>
      <c r="F23">
        <v>429.70580473276124</v>
      </c>
      <c r="G23">
        <v>35.670781035102038</v>
      </c>
      <c r="H23" s="4">
        <f t="shared" si="0"/>
        <v>1414.2061630251912</v>
      </c>
    </row>
    <row r="24" spans="1:8" x14ac:dyDescent="0.15">
      <c r="A24" t="s">
        <v>6</v>
      </c>
      <c r="B24">
        <v>2</v>
      </c>
      <c r="C24">
        <v>2</v>
      </c>
      <c r="D24" s="3" t="s">
        <v>38</v>
      </c>
      <c r="E24">
        <v>636.3941670349094</v>
      </c>
      <c r="F24">
        <v>577.14743833721548</v>
      </c>
      <c r="G24">
        <v>22.229259102040814</v>
      </c>
      <c r="H24" s="4">
        <f t="shared" si="0"/>
        <v>1235.7708644741656</v>
      </c>
    </row>
    <row r="25" spans="1:8" x14ac:dyDescent="0.15">
      <c r="A25" t="s">
        <v>6</v>
      </c>
      <c r="B25">
        <v>2</v>
      </c>
      <c r="C25">
        <v>3</v>
      </c>
      <c r="D25" s="3" t="s">
        <v>39</v>
      </c>
      <c r="E25">
        <v>1111.2742671969365</v>
      </c>
      <c r="F25">
        <v>411.77148898096794</v>
      </c>
      <c r="G25">
        <v>18.520747102040815</v>
      </c>
      <c r="H25" s="4">
        <f t="shared" si="0"/>
        <v>1541.5665032799452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6</vt:i4>
      </vt:variant>
    </vt:vector>
  </HeadingPairs>
  <TitlesOfParts>
    <vt:vector size="8" baseType="lpstr">
      <vt:lpstr>Data</vt:lpstr>
      <vt:lpstr>Sheet2</vt:lpstr>
      <vt:lpstr>carbon Fig 8</vt:lpstr>
      <vt:lpstr>Biomass</vt:lpstr>
      <vt:lpstr>Broad Carbon</vt:lpstr>
      <vt:lpstr>Deep carbon</vt:lpstr>
      <vt:lpstr>Kemps Carbon</vt:lpstr>
      <vt:lpstr>Wemyss Carbon</vt:lpstr>
    </vt:vector>
  </TitlesOfParts>
  <Company>Monmouth U.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DSS Admin</dc:creator>
  <cp:lastModifiedBy>Microsoft Office User</cp:lastModifiedBy>
  <dcterms:created xsi:type="dcterms:W3CDTF">2014-04-07T04:48:24Z</dcterms:created>
  <dcterms:modified xsi:type="dcterms:W3CDTF">2022-08-01T15:19:42Z</dcterms:modified>
</cp:coreProperties>
</file>